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RHH\Transparencia -Gardentasuna\Transparencia 2026\Transparencia a fecha 30.06.2026\"/>
    </mc:Choice>
  </mc:AlternateContent>
  <xr:revisionPtr revIDLastSave="0" documentId="13_ncr:1_{38E4FAD4-CD45-4B16-91EA-67E510BB31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ainsariak-Retrib. 2026.06.30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C11" i="3"/>
  <c r="C10" i="3"/>
  <c r="C9" i="3"/>
  <c r="C12" i="3" s="1"/>
  <c r="D12" i="3" s="1"/>
  <c r="C7" i="3"/>
  <c r="C8" i="3" s="1"/>
  <c r="C6" i="3"/>
  <c r="C4" i="3"/>
  <c r="C3" i="3"/>
  <c r="C5" i="3" s="1"/>
  <c r="D3" i="3" l="1"/>
  <c r="H3" i="3" l="1"/>
</calcChain>
</file>

<file path=xl/sharedStrings.xml><?xml version="1.0" encoding="utf-8"?>
<sst xmlns="http://schemas.openxmlformats.org/spreadsheetml/2006/main" count="35" uniqueCount="30">
  <si>
    <t>A1</t>
  </si>
  <si>
    <t>A1A2</t>
  </si>
  <si>
    <t>A2</t>
  </si>
  <si>
    <t>C1</t>
  </si>
  <si>
    <t>C1C2</t>
  </si>
  <si>
    <t>C2</t>
  </si>
  <si>
    <t xml:space="preserve">A1 </t>
  </si>
  <si>
    <t xml:space="preserve">A2 </t>
  </si>
  <si>
    <t xml:space="preserve">C1 </t>
  </si>
  <si>
    <t xml:space="preserve">C2 </t>
  </si>
  <si>
    <r>
      <t xml:space="preserve">Produktibitate osagarria
</t>
    </r>
    <r>
      <rPr>
        <sz val="9"/>
        <rFont val="Arial"/>
        <family val="2"/>
      </rPr>
      <t>Complemento de productividad</t>
    </r>
  </si>
  <si>
    <r>
      <rPr>
        <b/>
        <sz val="11"/>
        <color theme="1"/>
        <rFont val="Calibri"/>
        <family val="2"/>
        <scheme val="minor"/>
      </rPr>
      <t xml:space="preserve">a) Lanpostuak titulazio talde desberdinei zabaltzeagatik:
Lanpostu baten titularraren titulazio taldea lanpostu horietara sartzeko aukera dutenen gehienezkoa baino txikiagoa bada, emankortasun osagarria jasoko du, goiko taldearen soldataren eta bere soldataren arteko aldea adinakoa.
b) Ziklokako emankortasunarengatik: Ziklokako emankortasunaren urteko osagarria jasoko da, funtzionarioen antzinatasunaren arabera, gai horretan ezartzen diren irizpide berariazkoei jarraituz.
Hileko zenbatekoa =  (ARCEPAFEren hirurtekoaren balioa) HIlabete  -(LLPPren hirurtekoaren balioa) HIlabete  </t>
    </r>
    <r>
      <rPr>
        <sz val="11"/>
        <color theme="1"/>
        <rFont val="Calibri"/>
        <family val="2"/>
        <scheme val="minor"/>
      </rPr>
      <t xml:space="preserve"> 
a) Por apertura de puestos a diferentes grupos de titulación: Si el titular de un puesto pertenece a un grupo de titulación inferior al máximo de los que al mismo
 b) Por productividad por ciclo: se percibirá un complemento anual de productividad por ciclo en función de la antigüedad de cada funcionario de acuerdo con los
Importe mensual =  (Valor trienio Arcepafe) Mes -(Valor trienio LLPP) Mes
</t>
    </r>
  </si>
  <si>
    <r>
      <t xml:space="preserve">Hirurtekoak urteko
</t>
    </r>
    <r>
      <rPr>
        <sz val="9"/>
        <rFont val="Arial"/>
        <family val="2"/>
      </rPr>
      <t>Trienios anuales</t>
    </r>
  </si>
  <si>
    <r>
      <t xml:space="preserve">Urteko soldata gordina
</t>
    </r>
    <r>
      <rPr>
        <sz val="9"/>
        <rFont val="Arial"/>
        <family val="2"/>
      </rPr>
      <t>Sueldo Anual Bruto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Gehienekoa/Máximo</t>
    </r>
  </si>
  <si>
    <r>
      <t xml:space="preserve">Urteko soldata gordina
</t>
    </r>
    <r>
      <rPr>
        <sz val="9"/>
        <rFont val="Arial"/>
        <family val="2"/>
      </rPr>
      <t>Sueldo Anual Bruto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Gutxienekoa/Mínimo</t>
    </r>
  </si>
  <si>
    <r>
      <t xml:space="preserve">Urteko osagarri Espezifikoa
</t>
    </r>
    <r>
      <rPr>
        <sz val="9"/>
        <rFont val="Arial"/>
        <family val="2"/>
      </rPr>
      <t>Complemento Específico anual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Gehienekoa/Máximo</t>
    </r>
  </si>
  <si>
    <r>
      <t xml:space="preserve">Urteko osagarri Espezifikoa
</t>
    </r>
    <r>
      <rPr>
        <sz val="9"/>
        <rFont val="Arial"/>
        <family val="2"/>
      </rPr>
      <t>Complemento Específico anual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Gutxienekoa/Mínimo</t>
    </r>
  </si>
  <si>
    <r>
      <t xml:space="preserve">Urteko oinarrizko soldata
</t>
    </r>
    <r>
      <rPr>
        <sz val="9"/>
        <rFont val="Arial"/>
        <family val="2"/>
      </rPr>
      <t>Sueldo base anual</t>
    </r>
    <r>
      <rPr>
        <b/>
        <sz val="9"/>
        <rFont val="Arial"/>
        <family val="2"/>
      </rPr>
      <t xml:space="preserve">
</t>
    </r>
  </si>
  <si>
    <r>
      <t xml:space="preserve">Complemento de destino anual
</t>
    </r>
    <r>
      <rPr>
        <sz val="9"/>
        <rFont val="Arial"/>
        <family val="2"/>
      </rPr>
      <t>Urteko destino osagarria</t>
    </r>
    <r>
      <rPr>
        <b/>
        <sz val="9"/>
        <rFont val="Arial"/>
        <family val="2"/>
      </rPr>
      <t xml:space="preserve">
</t>
    </r>
  </si>
  <si>
    <r>
      <t xml:space="preserve">Destino Osagarri maila
</t>
    </r>
    <r>
      <rPr>
        <sz val="9"/>
        <rFont val="Arial"/>
        <family val="2"/>
      </rPr>
      <t>Nivel Complemento Destino</t>
    </r>
  </si>
  <si>
    <r>
      <t xml:space="preserve">Sailkapen taldea
</t>
    </r>
    <r>
      <rPr>
        <sz val="9"/>
        <rFont val="Arial"/>
        <family val="2"/>
      </rPr>
      <t>Grupo Clasificación</t>
    </r>
  </si>
  <si>
    <r>
      <t>FUNTZIONARIOAK/</t>
    </r>
    <r>
      <rPr>
        <sz val="16"/>
        <color theme="1"/>
        <rFont val="Verdana"/>
        <family val="2"/>
      </rPr>
      <t>PERSONAL FUNCIONARIO</t>
    </r>
  </si>
  <si>
    <r>
      <t>LABORALAK/</t>
    </r>
    <r>
      <rPr>
        <sz val="16"/>
        <color theme="1"/>
        <rFont val="Verdana"/>
        <family val="2"/>
      </rPr>
      <t>PERSONAL LABORAL</t>
    </r>
  </si>
  <si>
    <t xml:space="preserve">
-Ziklokako emankortasunarengatik: Ziklokako emankortasunaren urteko osagarria jasoko da, funtzionarioen antzinatasunaren arabera, gai horretan ezartzen diren irizpide berariazkoei jarraituz.
Hileko zenbatekoa =  (ARCEPAFEren hirurtekoaren balioa) HIlabete  -(LLPPren hirurtekoaren balioa) HIlabete   
 - Por productividad por ciclo: se percibirá un complemento anual de productividad por ciclo en función de la antigüedad de cada funcionario de acuerdo con los
Importe mensual =  (Valor trienio Arcepafe) Mes -(Valor trienio LLPP) Mes
</t>
  </si>
  <si>
    <r>
      <t>(</t>
    </r>
    <r>
      <rPr>
        <sz val="11"/>
        <rFont val="Calibri"/>
        <family val="2"/>
        <scheme val="minor"/>
      </rPr>
      <t>640,68</t>
    </r>
    <r>
      <rPr>
        <sz val="11"/>
        <color theme="1"/>
        <rFont val="Calibri"/>
        <family val="2"/>
        <scheme val="minor"/>
      </rPr>
      <t xml:space="preserve"> x Hirurtekoaren unitate balioa urtean-Valor unitario del trienio en cómputo anual) 
+
(</t>
    </r>
    <r>
      <rPr>
        <sz val="11"/>
        <rFont val="Calibri"/>
        <family val="2"/>
        <scheme val="minor"/>
      </rPr>
      <t>32,96</t>
    </r>
    <r>
      <rPr>
        <sz val="11"/>
        <color theme="1"/>
        <rFont val="Calibri"/>
        <family val="2"/>
        <scheme val="minor"/>
      </rPr>
      <t xml:space="preserve"> x Hirurtekoaren unitate balioa urtean-Valor unitario del trienio en cómputo anualx 2 hilabete-meses</t>
    </r>
  </si>
  <si>
    <r>
      <rPr>
        <sz val="11"/>
        <color rgb="FFFF0000"/>
        <rFont val="Calibri"/>
        <family val="2"/>
        <scheme val="minor"/>
      </rPr>
      <t>(</t>
    </r>
    <r>
      <rPr>
        <sz val="11"/>
        <rFont val="Calibri"/>
        <family val="2"/>
        <scheme val="minor"/>
      </rPr>
      <t>640,68</t>
    </r>
    <r>
      <rPr>
        <sz val="11"/>
        <color theme="1"/>
        <rFont val="Calibri"/>
        <family val="2"/>
        <scheme val="minor"/>
      </rPr>
      <t xml:space="preserve"> x Hirurtekoaren unitate balioa urtean-Valor unitario del trienio en cómputo anual) 
+
(</t>
    </r>
    <r>
      <rPr>
        <sz val="11"/>
        <rFont val="Calibri"/>
        <family val="2"/>
        <scheme val="minor"/>
      </rPr>
      <t>32,96</t>
    </r>
    <r>
      <rPr>
        <sz val="11"/>
        <color theme="1"/>
        <rFont val="Calibri"/>
        <family val="2"/>
        <scheme val="minor"/>
      </rPr>
      <t xml:space="preserve"> x Hirurtekoaren unitate balioa urtean-Valor unitario del trienio en cómputo anualx 2 hilabete-meses</t>
    </r>
  </si>
  <si>
    <r>
      <t>(</t>
    </r>
    <r>
      <rPr>
        <sz val="11"/>
        <rFont val="Calibri"/>
        <family val="2"/>
        <scheme val="minor"/>
      </rPr>
      <t>522,48</t>
    </r>
    <r>
      <rPr>
        <sz val="11"/>
        <color theme="1"/>
        <rFont val="Calibri"/>
        <family val="2"/>
        <scheme val="minor"/>
      </rPr>
      <t xml:space="preserve"> x Hirurtekoaren unitate balioa urtean-Valor unitario del trienio en cómputo anual)  
+
(</t>
    </r>
    <r>
      <rPr>
        <sz val="11"/>
        <rFont val="Calibri"/>
        <family val="2"/>
        <scheme val="minor"/>
      </rPr>
      <t>31,74</t>
    </r>
    <r>
      <rPr>
        <sz val="11"/>
        <color theme="1"/>
        <rFont val="Calibri"/>
        <family val="2"/>
        <scheme val="minor"/>
      </rPr>
      <t xml:space="preserve"> x Hirurtekoaren unitate balioa urtean-Valor unitario del trienio en cómputo anual x 2 hilabete-meses)</t>
    </r>
  </si>
  <si>
    <r>
      <t>(</t>
    </r>
    <r>
      <rPr>
        <sz val="11"/>
        <rFont val="Calibri"/>
        <family val="2"/>
        <scheme val="minor"/>
      </rPr>
      <t>395,52</t>
    </r>
    <r>
      <rPr>
        <sz val="11"/>
        <color theme="1"/>
        <rFont val="Calibri"/>
        <family val="2"/>
        <scheme val="minor"/>
      </rPr>
      <t xml:space="preserve"> x Hirurtekoaren unitate balioa urtean-Valor unitario del trienio en cómputo anual)  
+
</t>
    </r>
    <r>
      <rPr>
        <sz val="11"/>
        <color rgb="FFFF0000"/>
        <rFont val="Calibri"/>
        <family val="2"/>
        <scheme val="minor"/>
      </rPr>
      <t>(</t>
    </r>
    <r>
      <rPr>
        <sz val="11"/>
        <rFont val="Calibri"/>
        <family val="2"/>
        <scheme val="minor"/>
      </rPr>
      <t xml:space="preserve">28,45 </t>
    </r>
    <r>
      <rPr>
        <sz val="11"/>
        <color theme="1"/>
        <rFont val="Calibri"/>
        <family val="2"/>
        <scheme val="minor"/>
      </rPr>
      <t>x Hirurtekoaren unitate balioa urtean-Valor unitario del trienio en cómputo anual x 2 hilabete-meses)</t>
    </r>
  </si>
  <si>
    <r>
      <rPr>
        <sz val="11"/>
        <rFont val="Calibri"/>
        <family val="2"/>
        <scheme val="minor"/>
      </rPr>
      <t>(395,52</t>
    </r>
    <r>
      <rPr>
        <sz val="11"/>
        <color theme="1"/>
        <rFont val="Calibri"/>
        <family val="2"/>
        <scheme val="minor"/>
      </rPr>
      <t xml:space="preserve"> x Hirurtekoaren unitate balioa urtean-Valor unitario del trienio en cómputo anual)  
+
(</t>
    </r>
    <r>
      <rPr>
        <sz val="11"/>
        <rFont val="Calibri"/>
        <family val="2"/>
        <scheme val="minor"/>
      </rPr>
      <t>28,45</t>
    </r>
    <r>
      <rPr>
        <sz val="11"/>
        <color theme="1"/>
        <rFont val="Calibri"/>
        <family val="2"/>
        <scheme val="minor"/>
      </rPr>
      <t xml:space="preserve"> x Hirurtekoaren unitate balioa urtean-Valor unitario del trienio en cómputo anual x 2 hilabete-meses)</t>
    </r>
  </si>
  <si>
    <r>
      <t>(</t>
    </r>
    <r>
      <rPr>
        <sz val="11"/>
        <rFont val="Calibri"/>
        <family val="2"/>
        <scheme val="minor"/>
      </rPr>
      <t>269,28</t>
    </r>
    <r>
      <rPr>
        <sz val="11"/>
        <color theme="1"/>
        <rFont val="Calibri"/>
        <family val="2"/>
        <scheme val="minor"/>
      </rPr>
      <t xml:space="preserve"> x Hirurtekoaren unitate balioa urtean-Valor unitario del trienio en cómputo anual)  
+
</t>
    </r>
    <r>
      <rPr>
        <sz val="11"/>
        <rFont val="Calibri"/>
        <family val="2"/>
        <scheme val="minor"/>
      </rPr>
      <t xml:space="preserve">(22,20 </t>
    </r>
    <r>
      <rPr>
        <sz val="11"/>
        <color theme="1"/>
        <rFont val="Calibri"/>
        <family val="2"/>
        <scheme val="minor"/>
      </rPr>
      <t>x Hirurtekoaren unitate balioa urtean-Valor unitario del trienio en cómputo anual x 2 hilabete-meses)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</si>
</sst>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6"/>
      <color theme="1"/>
      <name val="Verdana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0" fillId="0" borderId="1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center" vertical="center"/>
    </xf>
    <xf numFmtId="4" fontId="6" fillId="0" borderId="26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horizontal="center" vertical="center"/>
    </xf>
    <xf numFmtId="4" fontId="6" fillId="0" borderId="25" xfId="0" applyNumberFormat="1" applyFont="1" applyFill="1" applyBorder="1" applyAlignment="1">
      <alignment horizontal="center" vertical="center"/>
    </xf>
    <xf numFmtId="4" fontId="6" fillId="0" borderId="21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12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4" fontId="12" fillId="0" borderId="32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vertical="center" wrapText="1"/>
    </xf>
    <xf numFmtId="4" fontId="0" fillId="0" borderId="0" xfId="0" applyNumberFormat="1" applyAlignment="1">
      <alignment horizontal="left"/>
    </xf>
    <xf numFmtId="4" fontId="0" fillId="0" borderId="0" xfId="0" applyNumberFormat="1" applyFill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00C2-813B-4547-ADBE-0C4CDCE1ED45}">
  <dimension ref="A1:J38"/>
  <sheetViews>
    <sheetView tabSelected="1" zoomScale="90" zoomScaleNormal="90" workbookViewId="0">
      <selection sqref="A1:D1"/>
    </sheetView>
  </sheetViews>
  <sheetFormatPr baseColWidth="10" defaultRowHeight="15" x14ac:dyDescent="0.25"/>
  <cols>
    <col min="1" max="1" width="22" customWidth="1"/>
    <col min="2" max="3" width="24.7109375" customWidth="1"/>
    <col min="4" max="4" width="20.7109375" customWidth="1"/>
    <col min="5" max="5" width="27.140625" bestFit="1" customWidth="1"/>
    <col min="6" max="6" width="29.28515625" customWidth="1"/>
    <col min="7" max="7" width="20.42578125" bestFit="1" customWidth="1"/>
    <col min="8" max="8" width="20.28515625" bestFit="1" customWidth="1"/>
    <col min="9" max="9" width="102.42578125" customWidth="1"/>
    <col min="10" max="10" width="93.28515625" customWidth="1"/>
  </cols>
  <sheetData>
    <row r="1" spans="1:10" ht="20.25" thickBot="1" x14ac:dyDescent="0.3">
      <c r="A1" s="42" t="s">
        <v>21</v>
      </c>
      <c r="B1" s="43"/>
      <c r="C1" s="43"/>
      <c r="D1" s="43"/>
    </row>
    <row r="2" spans="1:10" s="4" customFormat="1" ht="75" customHeight="1" thickBot="1" x14ac:dyDescent="0.3">
      <c r="A2" s="1" t="s">
        <v>20</v>
      </c>
      <c r="B2" s="2" t="s">
        <v>19</v>
      </c>
      <c r="C2" s="3" t="s">
        <v>18</v>
      </c>
      <c r="D2" s="5" t="s">
        <v>17</v>
      </c>
      <c r="E2" s="5" t="s">
        <v>16</v>
      </c>
      <c r="F2" s="5" t="s">
        <v>15</v>
      </c>
      <c r="G2" s="5" t="s">
        <v>14</v>
      </c>
      <c r="H2" s="5" t="s">
        <v>13</v>
      </c>
      <c r="I2" s="5" t="s">
        <v>12</v>
      </c>
      <c r="J2" s="5" t="s">
        <v>10</v>
      </c>
    </row>
    <row r="3" spans="1:10" ht="39.950000000000003" customHeight="1" x14ac:dyDescent="0.25">
      <c r="A3" s="44" t="s">
        <v>0</v>
      </c>
      <c r="B3" s="6">
        <v>26</v>
      </c>
      <c r="C3" s="46">
        <f>12998.04+(158.22*14)</f>
        <v>15213.12</v>
      </c>
      <c r="D3" s="46">
        <f>+G3-C3-E3</f>
        <v>18310.239999999998</v>
      </c>
      <c r="E3" s="46">
        <v>51030.98</v>
      </c>
      <c r="F3" s="46">
        <v>51030.98</v>
      </c>
      <c r="G3" s="47">
        <v>84554.34</v>
      </c>
      <c r="H3" s="47">
        <f>(C3+D3+F3)</f>
        <v>84554.34</v>
      </c>
      <c r="I3" s="28" t="s">
        <v>24</v>
      </c>
      <c r="J3" s="23" t="s">
        <v>11</v>
      </c>
    </row>
    <row r="4" spans="1:10" ht="39.950000000000003" customHeight="1" thickBot="1" x14ac:dyDescent="0.3">
      <c r="A4" s="45"/>
      <c r="B4" s="7">
        <v>25</v>
      </c>
      <c r="C4" s="48">
        <f>11257.32+(158.22*14)</f>
        <v>13472.4</v>
      </c>
      <c r="D4" s="48">
        <v>18310.240000000002</v>
      </c>
      <c r="E4" s="48">
        <v>37251.480000000003</v>
      </c>
      <c r="F4" s="48">
        <v>45589.88</v>
      </c>
      <c r="G4" s="49">
        <v>68744</v>
      </c>
      <c r="H4" s="49">
        <v>77082.399999999994</v>
      </c>
      <c r="I4" s="29"/>
      <c r="J4" s="24"/>
    </row>
    <row r="5" spans="1:10" ht="45.75" customHeight="1" thickBot="1" x14ac:dyDescent="0.3">
      <c r="A5" s="8" t="s">
        <v>1</v>
      </c>
      <c r="B5" s="9">
        <v>26</v>
      </c>
      <c r="C5" s="50">
        <f>+C3</f>
        <v>15213.12</v>
      </c>
      <c r="D5" s="50">
        <v>18310.240000000002</v>
      </c>
      <c r="E5" s="50">
        <v>51030.98</v>
      </c>
      <c r="F5" s="50">
        <v>51030.98</v>
      </c>
      <c r="G5" s="51">
        <v>84554.34</v>
      </c>
      <c r="H5" s="51">
        <v>84554.34</v>
      </c>
      <c r="I5" s="20" t="s">
        <v>25</v>
      </c>
      <c r="J5" s="24"/>
    </row>
    <row r="6" spans="1:10" ht="39.950000000000003" customHeight="1" x14ac:dyDescent="0.25">
      <c r="A6" s="26" t="s">
        <v>2</v>
      </c>
      <c r="B6" s="10">
        <v>23</v>
      </c>
      <c r="C6" s="52">
        <f>9807+(158.22*14)</f>
        <v>12022.08</v>
      </c>
      <c r="D6" s="53">
        <v>16556.34</v>
      </c>
      <c r="E6" s="52">
        <v>44107.98</v>
      </c>
      <c r="F6" s="52">
        <v>44107.98</v>
      </c>
      <c r="G6" s="47">
        <v>71693.38</v>
      </c>
      <c r="H6" s="47">
        <v>71693.38</v>
      </c>
      <c r="I6" s="28" t="s">
        <v>26</v>
      </c>
      <c r="J6" s="24"/>
    </row>
    <row r="7" spans="1:10" ht="39.950000000000003" customHeight="1" thickBot="1" x14ac:dyDescent="0.3">
      <c r="A7" s="27"/>
      <c r="B7" s="11">
        <v>22</v>
      </c>
      <c r="C7" s="54">
        <f>9110.4+(158.22*14)</f>
        <v>11325.48</v>
      </c>
      <c r="D7" s="53">
        <v>16556.34</v>
      </c>
      <c r="E7" s="48">
        <v>26916.34</v>
      </c>
      <c r="F7" s="48">
        <v>26916.34</v>
      </c>
      <c r="G7" s="49">
        <v>53689.04</v>
      </c>
      <c r="H7" s="49">
        <v>53689.04</v>
      </c>
      <c r="I7" s="29"/>
      <c r="J7" s="24"/>
    </row>
    <row r="8" spans="1:10" ht="39.950000000000003" customHeight="1" x14ac:dyDescent="0.25">
      <c r="A8" s="30" t="s">
        <v>3</v>
      </c>
      <c r="B8" s="6">
        <v>22</v>
      </c>
      <c r="C8" s="46">
        <f>+C7</f>
        <v>11325.48</v>
      </c>
      <c r="D8" s="46">
        <v>13292.3</v>
      </c>
      <c r="E8" s="46">
        <v>42753.38</v>
      </c>
      <c r="F8" s="46">
        <v>42753.38</v>
      </c>
      <c r="G8" s="47">
        <v>65746.58</v>
      </c>
      <c r="H8" s="47">
        <v>65746.58</v>
      </c>
      <c r="I8" s="28" t="s">
        <v>27</v>
      </c>
      <c r="J8" s="24"/>
    </row>
    <row r="9" spans="1:10" ht="39.950000000000003" customHeight="1" thickBot="1" x14ac:dyDescent="0.3">
      <c r="A9" s="26"/>
      <c r="B9" s="10">
        <v>17</v>
      </c>
      <c r="C9" s="54">
        <f>6498.96+(145.05*14)</f>
        <v>8529.66</v>
      </c>
      <c r="D9" s="54">
        <v>13292.3</v>
      </c>
      <c r="E9" s="56">
        <v>22856.400000000001</v>
      </c>
      <c r="F9" s="56">
        <v>22856.400000000001</v>
      </c>
      <c r="G9" s="49">
        <v>42802.92</v>
      </c>
      <c r="H9" s="49">
        <v>42802.92</v>
      </c>
      <c r="I9" s="29"/>
      <c r="J9" s="24"/>
    </row>
    <row r="10" spans="1:10" ht="53.25" customHeight="1" thickBot="1" x14ac:dyDescent="0.3">
      <c r="A10" s="18" t="s">
        <v>4</v>
      </c>
      <c r="B10" s="12">
        <v>14</v>
      </c>
      <c r="C10" s="55">
        <f>5281.2+(145.05*14)</f>
        <v>7311.9</v>
      </c>
      <c r="D10" s="55">
        <f>+(900.63*12+778.42*2)</f>
        <v>12364.4</v>
      </c>
      <c r="E10" s="57">
        <v>19213.88</v>
      </c>
      <c r="F10" s="57">
        <v>19213.88</v>
      </c>
      <c r="G10" s="51">
        <v>37739.68</v>
      </c>
      <c r="H10" s="51">
        <v>37739.68</v>
      </c>
      <c r="I10" s="20" t="s">
        <v>28</v>
      </c>
      <c r="J10" s="24"/>
    </row>
    <row r="11" spans="1:10" ht="39.950000000000003" customHeight="1" x14ac:dyDescent="0.25">
      <c r="A11" s="31" t="s">
        <v>5</v>
      </c>
      <c r="B11" s="6">
        <v>19</v>
      </c>
      <c r="C11" s="46">
        <f>7370.04+(134.57*14)</f>
        <v>9254.02</v>
      </c>
      <c r="D11" s="46">
        <v>10774.6</v>
      </c>
      <c r="E11" s="46">
        <v>31876.86</v>
      </c>
      <c r="F11" s="46">
        <v>31876.86</v>
      </c>
      <c r="G11" s="47">
        <v>50955.7</v>
      </c>
      <c r="H11" s="47">
        <v>50955.7</v>
      </c>
      <c r="I11" s="28" t="s">
        <v>29</v>
      </c>
      <c r="J11" s="24"/>
    </row>
    <row r="12" spans="1:10" ht="39.950000000000003" customHeight="1" thickBot="1" x14ac:dyDescent="0.3">
      <c r="A12" s="32"/>
      <c r="B12" s="13">
        <v>17</v>
      </c>
      <c r="C12" s="56">
        <f>+C9</f>
        <v>8529.66</v>
      </c>
      <c r="D12" s="58">
        <f>+G12-C12-E12</f>
        <v>9532.9200000000055</v>
      </c>
      <c r="E12" s="56">
        <v>27845.18</v>
      </c>
      <c r="F12" s="56">
        <v>27845.18</v>
      </c>
      <c r="G12" s="49">
        <v>45907.76</v>
      </c>
      <c r="H12" s="49">
        <v>45907.76</v>
      </c>
      <c r="I12" s="33"/>
      <c r="J12" s="25"/>
    </row>
    <row r="13" spans="1:10" ht="20.25" thickBot="1" x14ac:dyDescent="0.3">
      <c r="A13" s="34" t="s">
        <v>22</v>
      </c>
      <c r="B13" s="35"/>
      <c r="C13" s="35"/>
      <c r="D13" s="35"/>
    </row>
    <row r="14" spans="1:10" s="4" customFormat="1" ht="75" customHeight="1" x14ac:dyDescent="0.25">
      <c r="A14" s="15" t="s">
        <v>20</v>
      </c>
      <c r="B14" s="19" t="s">
        <v>17</v>
      </c>
      <c r="C14" s="19" t="s">
        <v>13</v>
      </c>
      <c r="D14" s="19" t="s">
        <v>12</v>
      </c>
      <c r="E14" s="36" t="s">
        <v>10</v>
      </c>
      <c r="F14" s="36"/>
      <c r="G14" s="36"/>
      <c r="H14" s="36"/>
      <c r="I14" s="37"/>
    </row>
    <row r="15" spans="1:10" ht="57" customHeight="1" x14ac:dyDescent="0.25">
      <c r="A15" s="16" t="s">
        <v>6</v>
      </c>
      <c r="B15" s="59">
        <v>68743.08</v>
      </c>
      <c r="C15" s="59">
        <v>68743.08</v>
      </c>
      <c r="D15" s="60">
        <v>856.05</v>
      </c>
      <c r="E15" s="38" t="s">
        <v>23</v>
      </c>
      <c r="F15" s="38"/>
      <c r="G15" s="38"/>
      <c r="H15" s="38"/>
      <c r="I15" s="39"/>
    </row>
    <row r="16" spans="1:10" ht="60" customHeight="1" x14ac:dyDescent="0.25">
      <c r="A16" s="16" t="s">
        <v>7</v>
      </c>
      <c r="B16" s="59">
        <v>54475.54</v>
      </c>
      <c r="C16" s="59">
        <v>54475.54</v>
      </c>
      <c r="D16" s="60">
        <v>874.83</v>
      </c>
      <c r="E16" s="38"/>
      <c r="F16" s="38"/>
      <c r="G16" s="38"/>
      <c r="H16" s="38"/>
      <c r="I16" s="39"/>
    </row>
    <row r="17" spans="1:9" ht="60" customHeight="1" x14ac:dyDescent="0.25">
      <c r="A17" s="16" t="s">
        <v>8</v>
      </c>
      <c r="B17" s="59">
        <v>42802.2</v>
      </c>
      <c r="C17" s="59">
        <v>42802.2</v>
      </c>
      <c r="D17" s="60">
        <v>778.42</v>
      </c>
      <c r="E17" s="38"/>
      <c r="F17" s="38"/>
      <c r="G17" s="38"/>
      <c r="H17" s="38"/>
      <c r="I17" s="39"/>
    </row>
    <row r="18" spans="1:9" ht="108.75" customHeight="1" thickBot="1" x14ac:dyDescent="0.3">
      <c r="A18" s="17" t="s">
        <v>9</v>
      </c>
      <c r="B18" s="61">
        <v>32426.1</v>
      </c>
      <c r="C18" s="61">
        <v>32426.1</v>
      </c>
      <c r="D18" s="62">
        <v>742.75</v>
      </c>
      <c r="E18" s="40"/>
      <c r="F18" s="40"/>
      <c r="G18" s="40"/>
      <c r="H18" s="40"/>
      <c r="I18" s="41"/>
    </row>
    <row r="19" spans="1:9" x14ac:dyDescent="0.25">
      <c r="I19" s="14"/>
    </row>
    <row r="20" spans="1:9" x14ac:dyDescent="0.25">
      <c r="E20" s="21"/>
    </row>
    <row r="21" spans="1:9" x14ac:dyDescent="0.25">
      <c r="D21" s="64"/>
      <c r="E21" s="63"/>
      <c r="F21" s="63"/>
    </row>
    <row r="22" spans="1:9" x14ac:dyDescent="0.25">
      <c r="E22" s="63"/>
      <c r="F22" s="63"/>
    </row>
    <row r="23" spans="1:9" x14ac:dyDescent="0.25">
      <c r="E23" s="63"/>
      <c r="F23" s="63"/>
    </row>
    <row r="24" spans="1:9" x14ac:dyDescent="0.25">
      <c r="E24" s="63"/>
      <c r="F24" s="63"/>
    </row>
    <row r="25" spans="1:9" x14ac:dyDescent="0.25">
      <c r="E25" s="21"/>
      <c r="F25" s="21"/>
    </row>
    <row r="26" spans="1:9" x14ac:dyDescent="0.25">
      <c r="B26" s="22"/>
      <c r="C26" s="22"/>
      <c r="E26" s="63"/>
      <c r="F26" s="21"/>
    </row>
    <row r="27" spans="1:9" x14ac:dyDescent="0.25">
      <c r="B27" s="22"/>
      <c r="C27" s="22"/>
    </row>
    <row r="28" spans="1:9" x14ac:dyDescent="0.25">
      <c r="B28" s="22"/>
      <c r="C28" s="22"/>
    </row>
    <row r="29" spans="1:9" x14ac:dyDescent="0.25">
      <c r="B29" s="22"/>
      <c r="C29" s="22"/>
    </row>
    <row r="30" spans="1:9" x14ac:dyDescent="0.25">
      <c r="B30" s="22"/>
      <c r="C30" s="22"/>
    </row>
    <row r="31" spans="1:9" x14ac:dyDescent="0.25">
      <c r="B31" s="22"/>
      <c r="C31" s="22"/>
    </row>
    <row r="32" spans="1:9" x14ac:dyDescent="0.25">
      <c r="B32" s="22"/>
      <c r="C32" s="22"/>
    </row>
    <row r="33" spans="2:3" x14ac:dyDescent="0.25">
      <c r="B33" s="22"/>
      <c r="C33" s="22"/>
    </row>
    <row r="34" spans="2:3" x14ac:dyDescent="0.25">
      <c r="B34" s="22"/>
      <c r="C34" s="22"/>
    </row>
    <row r="35" spans="2:3" x14ac:dyDescent="0.25">
      <c r="B35" s="22"/>
      <c r="C35" s="22"/>
    </row>
    <row r="36" spans="2:3" x14ac:dyDescent="0.25">
      <c r="B36" s="22"/>
      <c r="C36" s="22"/>
    </row>
    <row r="37" spans="2:3" x14ac:dyDescent="0.25">
      <c r="B37" s="22"/>
      <c r="C37" s="22"/>
    </row>
    <row r="38" spans="2:3" x14ac:dyDescent="0.25">
      <c r="B38" s="22"/>
      <c r="C38" s="22"/>
    </row>
  </sheetData>
  <mergeCells count="13">
    <mergeCell ref="A13:D13"/>
    <mergeCell ref="E14:I14"/>
    <mergeCell ref="E15:I18"/>
    <mergeCell ref="A1:D1"/>
    <mergeCell ref="A3:A4"/>
    <mergeCell ref="I3:I4"/>
    <mergeCell ref="J3:J12"/>
    <mergeCell ref="A6:A7"/>
    <mergeCell ref="I6:I7"/>
    <mergeCell ref="A8:A9"/>
    <mergeCell ref="I8:I9"/>
    <mergeCell ref="A11:A12"/>
    <mergeCell ref="I11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Ordainsariak-Retrib. 2026.06.30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Albala Martinez, Paloma</cp:lastModifiedBy>
  <cp:lastPrinted>2024-12-18T11:06:17Z</cp:lastPrinted>
  <dcterms:created xsi:type="dcterms:W3CDTF">2021-07-08T07:41:32Z</dcterms:created>
  <dcterms:modified xsi:type="dcterms:W3CDTF">2026-07-27T10:10:43Z</dcterms:modified>
</cp:coreProperties>
</file>